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orda\Google Drive\1Securitate in romania\3Statistici Securitate\"/>
    </mc:Choice>
  </mc:AlternateContent>
  <bookViews>
    <workbookView xWindow="0" yWindow="0" windowWidth="20490" windowHeight="7155"/>
  </bookViews>
  <sheets>
    <sheet name="top 50 2015" sheetId="1" r:id="rId1"/>
  </sheets>
  <definedNames>
    <definedName name="_xlnm._FilterDatabase" localSheetId="0" hidden="1">'top 50 2015'!$A$19:$H$75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H35" i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F18" i="1"/>
  <c r="E18" i="1"/>
  <c r="D18" i="1"/>
  <c r="C18" i="1"/>
  <c r="F17" i="1"/>
  <c r="E17" i="1"/>
  <c r="F14" i="1"/>
  <c r="G14" i="1" s="1"/>
  <c r="E14" i="1"/>
  <c r="D14" i="1"/>
  <c r="C14" i="1"/>
  <c r="F13" i="1"/>
  <c r="G13" i="1" s="1"/>
  <c r="E13" i="1"/>
  <c r="D13" i="1"/>
  <c r="C13" i="1"/>
  <c r="F12" i="1"/>
  <c r="G12" i="1" s="1"/>
  <c r="E12" i="1"/>
  <c r="D12" i="1"/>
  <c r="C12" i="1"/>
  <c r="F11" i="1"/>
  <c r="G11" i="1" s="1"/>
  <c r="E11" i="1"/>
  <c r="D11" i="1"/>
  <c r="C11" i="1"/>
  <c r="F10" i="1"/>
  <c r="G10" i="1" s="1"/>
  <c r="E10" i="1"/>
  <c r="D10" i="1"/>
  <c r="C10" i="1"/>
  <c r="F9" i="1"/>
  <c r="G9" i="1" s="1"/>
  <c r="E9" i="1"/>
  <c r="D9" i="1"/>
  <c r="C9" i="1"/>
  <c r="F8" i="1"/>
  <c r="G8" i="1" s="1"/>
  <c r="E8" i="1"/>
  <c r="D8" i="1"/>
  <c r="C8" i="1"/>
  <c r="F7" i="1"/>
  <c r="F15" i="1" s="1"/>
  <c r="E7" i="1"/>
  <c r="E15" i="1" s="1"/>
  <c r="D7" i="1"/>
  <c r="D15" i="1" s="1"/>
  <c r="C7" i="1"/>
  <c r="C15" i="1" s="1"/>
  <c r="B6" i="1"/>
  <c r="G15" i="1" l="1"/>
  <c r="G7" i="1"/>
</calcChain>
</file>

<file path=xl/sharedStrings.xml><?xml version="1.0" encoding="utf-8"?>
<sst xmlns="http://schemas.openxmlformats.org/spreadsheetml/2006/main" count="139" uniqueCount="82">
  <si>
    <t>Top 50 entitati juridice - informatii financiare companii cod CAEN 8010 - Activitati de protectie si garda</t>
  </si>
  <si>
    <t>Anul 2015</t>
  </si>
  <si>
    <t>Sume in Lei</t>
  </si>
  <si>
    <t>Numar firme</t>
  </si>
  <si>
    <t>Numar angajati</t>
  </si>
  <si>
    <t>Cifra de afaceri</t>
  </si>
  <si>
    <t>Profit</t>
  </si>
  <si>
    <t>Marja Profit</t>
  </si>
  <si>
    <t>0 angajati</t>
  </si>
  <si>
    <t>1-10 angajati</t>
  </si>
  <si>
    <t>10-50 angajati</t>
  </si>
  <si>
    <t>50-100 angajati</t>
  </si>
  <si>
    <t>100-250 angajati</t>
  </si>
  <si>
    <t>250- 500 angajati</t>
  </si>
  <si>
    <t>500-1000 angajati</t>
  </si>
  <si>
    <t>peste 1000 angajati</t>
  </si>
  <si>
    <t>Total</t>
  </si>
  <si>
    <t>CUI</t>
  </si>
  <si>
    <t>Nume Firma</t>
  </si>
  <si>
    <t>categorie</t>
  </si>
  <si>
    <t>Cifra de Afaceri</t>
  </si>
  <si>
    <t>Profit Net</t>
  </si>
  <si>
    <t>Marja profit</t>
  </si>
  <si>
    <t>Pozitie</t>
  </si>
  <si>
    <t>G4S CASH SOLUTIONS SRL</t>
  </si>
  <si>
    <t>G4S SECURE SOLUTIONS SRL</t>
  </si>
  <si>
    <t>GRUP EST SECURITY SRL</t>
  </si>
  <si>
    <t>BGS DIVIZIA DE SECURITATE SRL</t>
  </si>
  <si>
    <t>BGS SECURITY CONTROL SRL</t>
  </si>
  <si>
    <t>BGS MONITORIZARE SI INTERVENTIE SRL</t>
  </si>
  <si>
    <t>BGS EVENTS SRL</t>
  </si>
  <si>
    <t>CIT ONE SRL</t>
  </si>
  <si>
    <t>CIVITAS P.S.G. SRL</t>
  </si>
  <si>
    <t>INTERGUARD GROUP SRL</t>
  </si>
  <si>
    <t>SECURITAS SERVICES ROMANIA SRL</t>
  </si>
  <si>
    <t>SECURITAS SERVICES SOLUTIONS SRL</t>
  </si>
  <si>
    <t>NEI GUARD SRL</t>
  </si>
  <si>
    <t>NEI DIVIZIA DE SECURITATE SRL</t>
  </si>
  <si>
    <t>TIGER PROTECTOR COMPANY SRL</t>
  </si>
  <si>
    <t>MIKE SECURITY GROUP SRL</t>
  </si>
  <si>
    <t>ZIP ESCORT SRL</t>
  </si>
  <si>
    <t>GLOBAL SECURITY SISTEM SA</t>
  </si>
  <si>
    <t>GIP EST SRL</t>
  </si>
  <si>
    <t>SECURIT FORCE SRL</t>
  </si>
  <si>
    <t>CASHNET S.A.</t>
  </si>
  <si>
    <t>TRAUN GUARD HMS SRL</t>
  </si>
  <si>
    <t>NOVA FORCE SRL</t>
  </si>
  <si>
    <t>FORCE 1 DIVIZIA DE SECURITATE SRL</t>
  </si>
  <si>
    <t>DIALFA SECURITY SRL</t>
  </si>
  <si>
    <t>ROMPREST SECURITY SRL</t>
  </si>
  <si>
    <t>ARGO SECURITY SRL</t>
  </si>
  <si>
    <t>COMPANIA DE PAZA R.O SRL</t>
  </si>
  <si>
    <t>INDSERV SRL</t>
  </si>
  <si>
    <t>GUARD ONE SRL</t>
  </si>
  <si>
    <t>COSEPA SECURITY INT SRL</t>
  </si>
  <si>
    <t>POLS SECURITY SRL</t>
  </si>
  <si>
    <t>RPG SECURITY CENTER SRL</t>
  </si>
  <si>
    <t>S.S.G. SECURITY SOLUTIONS SRL</t>
  </si>
  <si>
    <t>AREKO SECURITY SRL</t>
  </si>
  <si>
    <t>UNITED SECURITY SRL</t>
  </si>
  <si>
    <t>STOP STEAL GUARD SRL</t>
  </si>
  <si>
    <t>ARES GUARD SRL</t>
  </si>
  <si>
    <t>SAR SECURITY SRL</t>
  </si>
  <si>
    <t>CENTRUL RIVERGATE SRL</t>
  </si>
  <si>
    <t>TEAM GUARD SRL</t>
  </si>
  <si>
    <t>SEA PROTECT GROUP SRL</t>
  </si>
  <si>
    <t>CALDO PRIVAT SECURITY SRL</t>
  </si>
  <si>
    <t>VIGILENT SECURITY SRL</t>
  </si>
  <si>
    <t>AXIS CORPORATE SECURITY SRL</t>
  </si>
  <si>
    <t>SIGNOVINCE SRL</t>
  </si>
  <si>
    <t>EURO CLIS SECURIT SRL</t>
  </si>
  <si>
    <t>SECURITY W.B.C. SRL</t>
  </si>
  <si>
    <t>IPPON MED SRL</t>
  </si>
  <si>
    <t>INTEGRA GUARD SRL</t>
  </si>
  <si>
    <t>ASTRA NOVA SECURITY SA</t>
  </si>
  <si>
    <t>P P PROTECT SRL</t>
  </si>
  <si>
    <t>GARDIENII SRL</t>
  </si>
  <si>
    <t>ROMOLD SRL</t>
  </si>
  <si>
    <t>ELITE STEWARD SAS SRL</t>
  </si>
  <si>
    <t>LEGION GUARD SRL</t>
  </si>
  <si>
    <t>Securitate in Romania</t>
  </si>
  <si>
    <t>www.SecuritateinRomania.ro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</si>
</sst>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l_e_i_-;\-* #,##0.00\ _l_e_i_-;_-* &quot;-&quot;??\ _l_e_i_-;_-@_-"/>
    <numFmt numFmtId="165" formatCode="_-* #,##0\ _l_e_i_-;\-* #,##0\ _l_e_i_-;_-* &quot;-&quot;??\ _l_e_i_-;_-@_-"/>
    <numFmt numFmtId="166" formatCode="0.0%"/>
  </numFmts>
  <fonts count="8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medium">
        <color indexed="64"/>
      </left>
      <right style="thick">
        <color rgb="FF00B0F0"/>
      </right>
      <top style="medium">
        <color indexed="64"/>
      </top>
      <bottom style="medium">
        <color indexed="64"/>
      </bottom>
      <diagonal/>
    </border>
    <border>
      <left style="thick">
        <color rgb="FF00B0F0"/>
      </left>
      <right style="thick">
        <color rgb="FF00B0F0"/>
      </right>
      <top style="medium">
        <color indexed="64"/>
      </top>
      <bottom style="medium">
        <color indexed="64"/>
      </bottom>
      <diagonal/>
    </border>
    <border>
      <left style="thick">
        <color rgb="FF00B0F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3"/>
    <xf numFmtId="165" fontId="3" fillId="0" borderId="0" xfId="1" applyNumberFormat="1" applyFont="1"/>
    <xf numFmtId="0" fontId="3" fillId="0" borderId="1" xfId="3" applyBorder="1"/>
    <xf numFmtId="165" fontId="3" fillId="0" borderId="1" xfId="1" applyNumberFormat="1" applyFont="1" applyBorder="1"/>
    <xf numFmtId="166" fontId="3" fillId="0" borderId="1" xfId="2" applyNumberFormat="1" applyFont="1" applyBorder="1"/>
    <xf numFmtId="9" fontId="3" fillId="0" borderId="0" xfId="2"/>
    <xf numFmtId="0" fontId="3" fillId="0" borderId="2" xfId="3" applyBorder="1"/>
    <xf numFmtId="165" fontId="3" fillId="0" borderId="2" xfId="1" applyNumberFormat="1" applyFont="1" applyBorder="1"/>
    <xf numFmtId="166" fontId="3" fillId="0" borderId="2" xfId="2" applyNumberFormat="1" applyFont="1" applyBorder="1"/>
    <xf numFmtId="0" fontId="4" fillId="2" borderId="3" xfId="3" applyFont="1" applyFill="1" applyBorder="1"/>
    <xf numFmtId="0" fontId="4" fillId="2" borderId="4" xfId="3" applyFont="1" applyFill="1" applyBorder="1"/>
    <xf numFmtId="165" fontId="4" fillId="2" borderId="4" xfId="3" applyNumberFormat="1" applyFont="1" applyFill="1" applyBorder="1"/>
    <xf numFmtId="166" fontId="4" fillId="2" borderId="5" xfId="2" applyNumberFormat="1" applyFont="1" applyFill="1" applyBorder="1"/>
    <xf numFmtId="165" fontId="3" fillId="0" borderId="0" xfId="3" applyNumberFormat="1"/>
    <xf numFmtId="166" fontId="3" fillId="0" borderId="0" xfId="2" applyNumberFormat="1"/>
    <xf numFmtId="0" fontId="5" fillId="2" borderId="6" xfId="3" applyFont="1" applyFill="1" applyBorder="1"/>
    <xf numFmtId="165" fontId="5" fillId="2" borderId="6" xfId="1" applyNumberFormat="1" applyFont="1" applyFill="1" applyBorder="1"/>
    <xf numFmtId="0" fontId="6" fillId="2" borderId="0" xfId="3" applyFont="1" applyFill="1"/>
    <xf numFmtId="165" fontId="0" fillId="0" borderId="0" xfId="1" applyNumberFormat="1" applyFont="1"/>
    <xf numFmtId="166" fontId="0" fillId="0" borderId="0" xfId="2" applyNumberFormat="1" applyFont="1"/>
    <xf numFmtId="0" fontId="0" fillId="2" borderId="0" xfId="0" applyFill="1"/>
    <xf numFmtId="0" fontId="7" fillId="0" borderId="0" xfId="4"/>
  </cellXfs>
  <cellStyles count="5">
    <cellStyle name="Comma" xfId="1" builtinId="3"/>
    <cellStyle name="Hyperlink" xfId="4" builtinId="8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uritateinromania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workbookViewId="0">
      <selection activeCell="A13" sqref="A13"/>
    </sheetView>
  </sheetViews>
  <sheetFormatPr defaultRowHeight="15" x14ac:dyDescent="0.25"/>
  <cols>
    <col min="1" max="1" width="12.5703125" customWidth="1"/>
    <col min="2" max="2" width="39.42578125" customWidth="1"/>
    <col min="3" max="3" width="15.85546875" customWidth="1"/>
    <col min="4" max="4" width="17.140625" customWidth="1"/>
    <col min="5" max="5" width="16.85546875" style="20" customWidth="1"/>
    <col min="6" max="6" width="16.7109375" style="20" customWidth="1"/>
    <col min="7" max="7" width="14.85546875" customWidth="1"/>
  </cols>
  <sheetData>
    <row r="1" spans="1:8" s="2" customFormat="1" x14ac:dyDescent="0.25">
      <c r="A1" s="1" t="s">
        <v>0</v>
      </c>
      <c r="E1" s="3"/>
      <c r="F1" s="3"/>
    </row>
    <row r="2" spans="1:8" s="2" customFormat="1" x14ac:dyDescent="0.25">
      <c r="A2" s="1" t="s">
        <v>1</v>
      </c>
      <c r="E2" s="3"/>
      <c r="F2" s="3"/>
    </row>
    <row r="3" spans="1:8" s="2" customFormat="1" x14ac:dyDescent="0.25">
      <c r="A3" s="1" t="s">
        <v>2</v>
      </c>
      <c r="E3" s="3"/>
      <c r="F3" s="3"/>
    </row>
    <row r="4" spans="1:8" s="2" customFormat="1" x14ac:dyDescent="0.25">
      <c r="A4" s="1" t="s">
        <v>80</v>
      </c>
      <c r="E4" s="3"/>
      <c r="F4" s="3"/>
    </row>
    <row r="5" spans="1:8" s="2" customFormat="1" ht="15.75" thickBot="1" x14ac:dyDescent="0.3">
      <c r="A5" s="23" t="s">
        <v>81</v>
      </c>
      <c r="E5" s="3"/>
      <c r="F5" s="3"/>
    </row>
    <row r="6" spans="1:8" s="2" customFormat="1" ht="16.5" thickTop="1" thickBot="1" x14ac:dyDescent="0.3">
      <c r="B6" s="4">
        <f>COUNT(A20:A75)</f>
        <v>56</v>
      </c>
      <c r="C6" s="4" t="s">
        <v>3</v>
      </c>
      <c r="D6" s="4" t="s">
        <v>4</v>
      </c>
      <c r="E6" s="4" t="s">
        <v>5</v>
      </c>
      <c r="F6" s="5" t="s">
        <v>6</v>
      </c>
      <c r="G6" s="5" t="s">
        <v>7</v>
      </c>
    </row>
    <row r="7" spans="1:8" s="2" customFormat="1" ht="16.5" thickTop="1" thickBot="1" x14ac:dyDescent="0.3">
      <c r="B7" s="4" t="s">
        <v>8</v>
      </c>
      <c r="C7" s="4">
        <f>COUNTIF(D$19:D$1048576,B7)</f>
        <v>5</v>
      </c>
      <c r="D7" s="5">
        <f>SUMIF(D$42:D$1048576,B7,C$42:C$1048576)</f>
        <v>0</v>
      </c>
      <c r="E7" s="5">
        <f>SUMIF(D$20:D$1048576,B7,E$20:E$1048576)</f>
        <v>69225020</v>
      </c>
      <c r="F7" s="5">
        <f>SUMIF(D$20:D$164,B7:B7,F$20:F$166)</f>
        <v>4840592</v>
      </c>
      <c r="G7" s="6">
        <f>F7/E7</f>
        <v>6.9925469143959806E-2</v>
      </c>
      <c r="H7" s="7"/>
    </row>
    <row r="8" spans="1:8" s="2" customFormat="1" ht="16.5" thickTop="1" thickBot="1" x14ac:dyDescent="0.3">
      <c r="B8" s="4" t="s">
        <v>9</v>
      </c>
      <c r="C8" s="4">
        <f>COUNTIF(D$19:D$1048576,B8)</f>
        <v>2</v>
      </c>
      <c r="D8" s="5">
        <f>SUMIF(D$20:D$1048576,B8,C$20:C$1048576)</f>
        <v>2</v>
      </c>
      <c r="E8" s="5">
        <f>SUMIF(D$20:D$1048576,B8,E$20:E$1048576)</f>
        <v>1210682</v>
      </c>
      <c r="F8" s="5">
        <f>SUMIF(D$20:D$164,B8:B8,F$20:F$166)</f>
        <v>-90922</v>
      </c>
      <c r="G8" s="6">
        <f t="shared" ref="G8:G15" si="0">F8/E8</f>
        <v>-7.5099819771005105E-2</v>
      </c>
      <c r="H8" s="7"/>
    </row>
    <row r="9" spans="1:8" s="2" customFormat="1" ht="16.5" thickTop="1" thickBot="1" x14ac:dyDescent="0.3">
      <c r="B9" s="4" t="s">
        <v>10</v>
      </c>
      <c r="C9" s="4">
        <f>COUNTIF(D$19:D$1048576,B9)</f>
        <v>1</v>
      </c>
      <c r="D9" s="5">
        <f>SUMIF(D$20:D$1048576,B9,C$20:C$1048576)</f>
        <v>12</v>
      </c>
      <c r="E9" s="5">
        <f>SUMIF(D$20:D$1048576,B9,E$20:E$1048576)</f>
        <v>2189239</v>
      </c>
      <c r="F9" s="5">
        <f>SUMIF(D$20:D$164,B9:B9,F$20:F$166)</f>
        <v>-474218</v>
      </c>
      <c r="G9" s="6">
        <f t="shared" si="0"/>
        <v>-0.21661317014725209</v>
      </c>
      <c r="H9" s="7"/>
    </row>
    <row r="10" spans="1:8" s="2" customFormat="1" ht="16.5" thickTop="1" thickBot="1" x14ac:dyDescent="0.3">
      <c r="B10" s="4" t="s">
        <v>11</v>
      </c>
      <c r="C10" s="4">
        <f>COUNTIF(D$19:D$1048576,B10)</f>
        <v>0</v>
      </c>
      <c r="D10" s="5">
        <f>SUMIF(D$20:D$1048576,B10,C$20:C$1048576)</f>
        <v>0</v>
      </c>
      <c r="E10" s="5">
        <f>SUMIF(D$20:D$1048576,B10,E$20:E$1048576)</f>
        <v>0</v>
      </c>
      <c r="F10" s="5">
        <f>SUMIF(D$20:D$164,B10:B10,F$20:F$166)</f>
        <v>0</v>
      </c>
      <c r="G10" s="6" t="e">
        <f t="shared" si="0"/>
        <v>#DIV/0!</v>
      </c>
      <c r="H10" s="7"/>
    </row>
    <row r="11" spans="1:8" s="2" customFormat="1" ht="16.5" thickTop="1" thickBot="1" x14ac:dyDescent="0.3">
      <c r="B11" s="4" t="s">
        <v>12</v>
      </c>
      <c r="C11" s="4">
        <f>COUNTIF(D$19:D$1048576,B11)</f>
        <v>2</v>
      </c>
      <c r="D11" s="5">
        <f>SUMIF(D$20:D$1048576,B11,C$20:C$1048576)</f>
        <v>358</v>
      </c>
      <c r="E11" s="5">
        <f>SUMIF(D$20:D$1048576,B11,E$20:E$1048576)</f>
        <v>47812335</v>
      </c>
      <c r="F11" s="5">
        <f>SUMIF(D$20:D$164,B11:B11,F$20:F$166)</f>
        <v>1075021</v>
      </c>
      <c r="G11" s="6">
        <f t="shared" si="0"/>
        <v>2.2484176938858978E-2</v>
      </c>
      <c r="H11" s="7"/>
    </row>
    <row r="12" spans="1:8" s="2" customFormat="1" ht="16.5" thickTop="1" thickBot="1" x14ac:dyDescent="0.3">
      <c r="B12" s="4" t="s">
        <v>13</v>
      </c>
      <c r="C12" s="4">
        <f>COUNTIF(D$19:D$1048576,B12)</f>
        <v>18</v>
      </c>
      <c r="D12" s="5">
        <f>SUMIF(D$20:D$1048576,B12,C$20:C$1048576)</f>
        <v>7367</v>
      </c>
      <c r="E12" s="5">
        <f>SUMIF(D$20:D$1048576,B12,E$20:E$1048576)</f>
        <v>260371535</v>
      </c>
      <c r="F12" s="5">
        <f>SUMIF(D$20:D$164,B12:B12,F$20:F$166)</f>
        <v>15976918</v>
      </c>
      <c r="G12" s="6">
        <f t="shared" si="0"/>
        <v>6.1361999498140224E-2</v>
      </c>
      <c r="H12" s="7"/>
    </row>
    <row r="13" spans="1:8" s="2" customFormat="1" ht="16.5" thickTop="1" thickBot="1" x14ac:dyDescent="0.3">
      <c r="B13" s="4" t="s">
        <v>14</v>
      </c>
      <c r="C13" s="4">
        <f>COUNTIF(D$19:D$1048576,B13)</f>
        <v>17</v>
      </c>
      <c r="D13" s="5">
        <f>SUMIF(D$20:D$1048576,B13,C$20:C$1048576)</f>
        <v>11013</v>
      </c>
      <c r="E13" s="5">
        <f>SUMIF(D$20:D$1048576,B13,E$20:E$1048576)</f>
        <v>360795791</v>
      </c>
      <c r="F13" s="5">
        <f>SUMIF(D$20:D$164,B13:B13,F$20:F$166)</f>
        <v>-22031648</v>
      </c>
      <c r="G13" s="6">
        <f t="shared" si="0"/>
        <v>-6.1064038299715087E-2</v>
      </c>
      <c r="H13" s="7"/>
    </row>
    <row r="14" spans="1:8" s="2" customFormat="1" ht="16.5" thickTop="1" thickBot="1" x14ac:dyDescent="0.3">
      <c r="B14" s="8" t="s">
        <v>15</v>
      </c>
      <c r="C14" s="8">
        <f>COUNTIF(D$19:D$1048576,B14)</f>
        <v>11</v>
      </c>
      <c r="D14" s="9">
        <f>SUMIF(D$20:D$1048576,B14,C$20:C$1048576)</f>
        <v>23107</v>
      </c>
      <c r="E14" s="9">
        <f>SUMIF(D$20:D$1048576,B14,E$20:E$1048576)</f>
        <v>723932305</v>
      </c>
      <c r="F14" s="9">
        <f>SUMIF(D$20:D$164,B14:B14,F$20:F$166)</f>
        <v>-5534516</v>
      </c>
      <c r="G14" s="10">
        <f t="shared" si="0"/>
        <v>-7.6450739409950766E-3</v>
      </c>
      <c r="H14" s="7"/>
    </row>
    <row r="15" spans="1:8" s="2" customFormat="1" ht="15.75" thickBot="1" x14ac:dyDescent="0.3">
      <c r="B15" s="11" t="s">
        <v>16</v>
      </c>
      <c r="C15" s="12">
        <f>SUM(C7:C14)</f>
        <v>56</v>
      </c>
      <c r="D15" s="13">
        <f>SUM(D7:D14)</f>
        <v>41859</v>
      </c>
      <c r="E15" s="13">
        <f>SUM(E7:E14)</f>
        <v>1465536907</v>
      </c>
      <c r="F15" s="13">
        <f>SUM(F7:F14)</f>
        <v>-6238773</v>
      </c>
      <c r="G15" s="14">
        <f t="shared" si="0"/>
        <v>-4.2569879818113651E-3</v>
      </c>
      <c r="H15" s="7"/>
    </row>
    <row r="16" spans="1:8" s="2" customFormat="1" x14ac:dyDescent="0.25">
      <c r="D16" s="15"/>
      <c r="E16" s="3"/>
      <c r="F16" s="3"/>
    </row>
    <row r="17" spans="1:8" s="2" customFormat="1" x14ac:dyDescent="0.25">
      <c r="E17" s="3">
        <f>E18/4.45</f>
        <v>329334136.40449435</v>
      </c>
      <c r="F17" s="3">
        <f>F18/4.45</f>
        <v>-1401971.4606741571</v>
      </c>
      <c r="G17" s="3"/>
    </row>
    <row r="18" spans="1:8" s="2" customFormat="1" x14ac:dyDescent="0.25">
      <c r="C18" s="3">
        <f>SUBTOTAL(9,C20:C75)</f>
        <v>41859</v>
      </c>
      <c r="D18" s="3">
        <f>SUBTOTAL(9,D20:D75)</f>
        <v>0</v>
      </c>
      <c r="E18" s="3">
        <f>SUBTOTAL(9,E20:E75)</f>
        <v>1465536907</v>
      </c>
      <c r="F18" s="3">
        <f>SUBTOTAL(9,F20:F75)</f>
        <v>-6238773</v>
      </c>
      <c r="G18" s="16"/>
    </row>
    <row r="19" spans="1:8" s="19" customFormat="1" ht="15.75" thickBot="1" x14ac:dyDescent="0.3">
      <c r="A19" s="17" t="s">
        <v>17</v>
      </c>
      <c r="B19" s="17" t="s">
        <v>18</v>
      </c>
      <c r="C19" s="17" t="s">
        <v>4</v>
      </c>
      <c r="D19" s="17" t="s">
        <v>19</v>
      </c>
      <c r="E19" s="18" t="s">
        <v>20</v>
      </c>
      <c r="F19" s="18" t="s">
        <v>21</v>
      </c>
      <c r="G19" s="17" t="s">
        <v>22</v>
      </c>
      <c r="H19" s="17" t="s">
        <v>23</v>
      </c>
    </row>
    <row r="20" spans="1:8" x14ac:dyDescent="0.25">
      <c r="A20">
        <v>14715188</v>
      </c>
      <c r="B20" t="s">
        <v>24</v>
      </c>
      <c r="C20">
        <v>2151</v>
      </c>
      <c r="D20" t="s">
        <v>15</v>
      </c>
      <c r="E20" s="20">
        <v>123745910</v>
      </c>
      <c r="F20" s="20">
        <v>2322044</v>
      </c>
      <c r="G20" s="21">
        <f>F20/E20</f>
        <v>1.8764612099098871E-2</v>
      </c>
      <c r="H20">
        <v>1</v>
      </c>
    </row>
    <row r="21" spans="1:8" x14ac:dyDescent="0.25">
      <c r="A21">
        <v>8780491</v>
      </c>
      <c r="B21" t="s">
        <v>25</v>
      </c>
      <c r="C21">
        <v>2892</v>
      </c>
      <c r="D21" t="s">
        <v>15</v>
      </c>
      <c r="E21" s="20">
        <v>86963036</v>
      </c>
      <c r="F21" s="20">
        <v>-4954555</v>
      </c>
      <c r="G21" s="21">
        <f>F21/E21</f>
        <v>-5.6973114416106634E-2</v>
      </c>
      <c r="H21">
        <v>1</v>
      </c>
    </row>
    <row r="22" spans="1:8" x14ac:dyDescent="0.25">
      <c r="A22">
        <v>2861660</v>
      </c>
      <c r="B22" t="s">
        <v>26</v>
      </c>
      <c r="C22">
        <v>3666</v>
      </c>
      <c r="D22" t="s">
        <v>15</v>
      </c>
      <c r="E22" s="20">
        <v>101883570</v>
      </c>
      <c r="F22" s="20">
        <v>5397398</v>
      </c>
      <c r="G22" s="21">
        <f>F22/E22</f>
        <v>5.2976137369352097E-2</v>
      </c>
      <c r="H22">
        <v>2</v>
      </c>
    </row>
    <row r="23" spans="1:8" x14ac:dyDescent="0.25">
      <c r="A23">
        <v>15704624</v>
      </c>
      <c r="B23" t="s">
        <v>27</v>
      </c>
      <c r="C23">
        <v>2233</v>
      </c>
      <c r="D23" t="s">
        <v>15</v>
      </c>
      <c r="E23" s="20">
        <v>96936393</v>
      </c>
      <c r="F23" s="20">
        <v>8562567</v>
      </c>
      <c r="G23" s="21">
        <f>F23/E23</f>
        <v>8.8331809499039238E-2</v>
      </c>
      <c r="H23">
        <v>3</v>
      </c>
    </row>
    <row r="24" spans="1:8" x14ac:dyDescent="0.25">
      <c r="A24">
        <v>30092502</v>
      </c>
      <c r="B24" t="s">
        <v>28</v>
      </c>
      <c r="C24">
        <v>365</v>
      </c>
      <c r="D24" t="s">
        <v>13</v>
      </c>
      <c r="E24" s="20">
        <v>17532459</v>
      </c>
      <c r="F24" s="20">
        <v>1048316</v>
      </c>
      <c r="G24" s="21">
        <f>F24/E24</f>
        <v>5.9792867617714095E-2</v>
      </c>
      <c r="H24">
        <v>3</v>
      </c>
    </row>
    <row r="25" spans="1:8" ht="15" customHeight="1" x14ac:dyDescent="0.25">
      <c r="A25" s="22">
        <v>15719625</v>
      </c>
      <c r="B25" t="s">
        <v>29</v>
      </c>
      <c r="C25">
        <v>12</v>
      </c>
      <c r="D25" t="s">
        <v>10</v>
      </c>
      <c r="E25" s="20">
        <v>2189239</v>
      </c>
      <c r="F25" s="20">
        <v>-474218</v>
      </c>
      <c r="G25" s="21">
        <f>F25/E25</f>
        <v>-0.21661317014725209</v>
      </c>
      <c r="H25">
        <v>3</v>
      </c>
    </row>
    <row r="26" spans="1:8" ht="15" customHeight="1" x14ac:dyDescent="0.25">
      <c r="A26" s="22">
        <v>18075340</v>
      </c>
      <c r="B26" t="s">
        <v>30</v>
      </c>
      <c r="C26">
        <v>1</v>
      </c>
      <c r="D26" t="s">
        <v>9</v>
      </c>
      <c r="E26" s="20">
        <v>565164</v>
      </c>
      <c r="F26" s="20">
        <v>62169</v>
      </c>
      <c r="G26" s="21">
        <f>F26/E26</f>
        <v>0.11000169862199291</v>
      </c>
      <c r="H26">
        <v>3</v>
      </c>
    </row>
    <row r="27" spans="1:8" x14ac:dyDescent="0.25">
      <c r="A27">
        <v>25887340</v>
      </c>
      <c r="B27" t="s">
        <v>31</v>
      </c>
      <c r="C27">
        <v>542</v>
      </c>
      <c r="D27" t="s">
        <v>14</v>
      </c>
      <c r="E27" s="20">
        <v>73208599</v>
      </c>
      <c r="F27" s="20">
        <v>329363</v>
      </c>
      <c r="G27" s="21">
        <f>F27/E27</f>
        <v>4.4989660299331775E-3</v>
      </c>
      <c r="H27">
        <v>4</v>
      </c>
    </row>
    <row r="28" spans="1:8" x14ac:dyDescent="0.25">
      <c r="A28">
        <v>15074871</v>
      </c>
      <c r="B28" t="s">
        <v>32</v>
      </c>
      <c r="C28">
        <v>2582</v>
      </c>
      <c r="D28" t="s">
        <v>15</v>
      </c>
      <c r="E28" s="20">
        <v>67005066</v>
      </c>
      <c r="F28" s="20">
        <v>1210487</v>
      </c>
      <c r="G28" s="21">
        <f>F28/E28</f>
        <v>1.806560417386948E-2</v>
      </c>
      <c r="H28">
        <v>5</v>
      </c>
    </row>
    <row r="29" spans="1:8" x14ac:dyDescent="0.25">
      <c r="A29">
        <v>15671918</v>
      </c>
      <c r="B29" t="s">
        <v>33</v>
      </c>
      <c r="C29">
        <v>1765</v>
      </c>
      <c r="D29" t="s">
        <v>15</v>
      </c>
      <c r="E29" s="20">
        <v>61403841</v>
      </c>
      <c r="F29" s="20">
        <v>471569</v>
      </c>
      <c r="G29" s="21">
        <f>F29/E29</f>
        <v>7.6797964479127616E-3</v>
      </c>
      <c r="H29">
        <v>6</v>
      </c>
    </row>
    <row r="30" spans="1:8" x14ac:dyDescent="0.25">
      <c r="A30">
        <v>13740159</v>
      </c>
      <c r="B30" t="s">
        <v>34</v>
      </c>
      <c r="C30">
        <v>2390</v>
      </c>
      <c r="D30" t="s">
        <v>15</v>
      </c>
      <c r="E30" s="20">
        <v>60092967</v>
      </c>
      <c r="F30" s="20">
        <v>-9383347</v>
      </c>
      <c r="G30" s="21">
        <f>F30/E30</f>
        <v>-0.15614717442725037</v>
      </c>
      <c r="H30">
        <v>7</v>
      </c>
    </row>
    <row r="31" spans="1:8" x14ac:dyDescent="0.25">
      <c r="A31" s="22">
        <v>2791858</v>
      </c>
      <c r="B31" t="s">
        <v>35</v>
      </c>
      <c r="C31">
        <v>1</v>
      </c>
      <c r="D31" t="s">
        <v>9</v>
      </c>
      <c r="E31" s="20">
        <v>645518</v>
      </c>
      <c r="F31" s="20">
        <v>-153091</v>
      </c>
      <c r="G31" s="21">
        <f>F31/E31</f>
        <v>-0.23715992427786678</v>
      </c>
      <c r="H31">
        <v>7</v>
      </c>
    </row>
    <row r="32" spans="1:8" x14ac:dyDescent="0.25">
      <c r="A32">
        <v>19501312</v>
      </c>
      <c r="B32" t="s">
        <v>36</v>
      </c>
      <c r="C32">
        <v>1104</v>
      </c>
      <c r="D32" t="s">
        <v>15</v>
      </c>
      <c r="E32" s="20">
        <v>46624579</v>
      </c>
      <c r="F32" s="20">
        <v>927278</v>
      </c>
      <c r="G32" s="21">
        <f>F32/E32</f>
        <v>1.9888179580130901E-2</v>
      </c>
      <c r="H32">
        <v>8</v>
      </c>
    </row>
    <row r="33" spans="1:8" x14ac:dyDescent="0.25">
      <c r="A33" s="22">
        <v>31718222</v>
      </c>
      <c r="B33" t="s">
        <v>37</v>
      </c>
      <c r="C33">
        <v>654</v>
      </c>
      <c r="D33" t="s">
        <v>14</v>
      </c>
      <c r="E33" s="20">
        <v>11757971</v>
      </c>
      <c r="F33" s="20">
        <v>67260</v>
      </c>
      <c r="G33" s="21">
        <f>F33/E33</f>
        <v>5.7203747143108278E-3</v>
      </c>
      <c r="H33">
        <v>8</v>
      </c>
    </row>
    <row r="34" spans="1:8" x14ac:dyDescent="0.25">
      <c r="A34">
        <v>11703537</v>
      </c>
      <c r="B34" t="s">
        <v>38</v>
      </c>
      <c r="C34">
        <v>1722</v>
      </c>
      <c r="D34" t="s">
        <v>15</v>
      </c>
      <c r="E34" s="20">
        <v>41490555</v>
      </c>
      <c r="F34" s="20">
        <v>2245224</v>
      </c>
      <c r="G34" s="21">
        <f>F34/E34</f>
        <v>5.4114098979876263E-2</v>
      </c>
      <c r="H34">
        <v>9</v>
      </c>
    </row>
    <row r="35" spans="1:8" x14ac:dyDescent="0.25">
      <c r="A35">
        <v>27441475</v>
      </c>
      <c r="B35" t="s">
        <v>39</v>
      </c>
      <c r="C35">
        <v>215</v>
      </c>
      <c r="D35" t="s">
        <v>12</v>
      </c>
      <c r="E35" s="20">
        <v>33300143</v>
      </c>
      <c r="F35" s="20">
        <v>882587</v>
      </c>
      <c r="G35" s="21">
        <f>F35/E35</f>
        <v>2.6504000298136859E-2</v>
      </c>
      <c r="H35">
        <f>10</f>
        <v>10</v>
      </c>
    </row>
    <row r="36" spans="1:8" x14ac:dyDescent="0.25">
      <c r="A36">
        <v>9948144</v>
      </c>
      <c r="B36" t="s">
        <v>40</v>
      </c>
      <c r="C36">
        <v>993</v>
      </c>
      <c r="D36" t="s">
        <v>14</v>
      </c>
      <c r="E36" s="20">
        <v>32831209</v>
      </c>
      <c r="F36" s="20">
        <v>4963998</v>
      </c>
      <c r="G36" s="21">
        <f>F36/E36</f>
        <v>0.15119753890269469</v>
      </c>
      <c r="H36">
        <f>H35+1</f>
        <v>11</v>
      </c>
    </row>
    <row r="37" spans="1:8" x14ac:dyDescent="0.25">
      <c r="A37">
        <v>12452549</v>
      </c>
      <c r="B37" t="s">
        <v>41</v>
      </c>
      <c r="C37">
        <v>611</v>
      </c>
      <c r="D37" t="s">
        <v>14</v>
      </c>
      <c r="E37" s="20">
        <v>28551760</v>
      </c>
      <c r="F37" s="20">
        <v>1229302</v>
      </c>
      <c r="G37" s="21">
        <f>F37/E37</f>
        <v>4.3055209206017422E-2</v>
      </c>
      <c r="H37">
        <f t="shared" ref="H37:H75" si="1">H36+1</f>
        <v>12</v>
      </c>
    </row>
    <row r="38" spans="1:8" x14ac:dyDescent="0.25">
      <c r="A38">
        <v>8818162</v>
      </c>
      <c r="B38" t="s">
        <v>42</v>
      </c>
      <c r="C38">
        <v>492</v>
      </c>
      <c r="D38" t="s">
        <v>13</v>
      </c>
      <c r="E38" s="20">
        <v>26286497</v>
      </c>
      <c r="F38" s="20">
        <v>702113</v>
      </c>
      <c r="G38" s="21">
        <f>F38/E38</f>
        <v>2.6710025303105241E-2</v>
      </c>
      <c r="H38">
        <f t="shared" si="1"/>
        <v>13</v>
      </c>
    </row>
    <row r="39" spans="1:8" x14ac:dyDescent="0.25">
      <c r="A39">
        <v>13168341</v>
      </c>
      <c r="B39" t="s">
        <v>43</v>
      </c>
      <c r="C39">
        <v>549</v>
      </c>
      <c r="D39" t="s">
        <v>14</v>
      </c>
      <c r="E39" s="20">
        <v>25008491</v>
      </c>
      <c r="F39" s="20">
        <v>1229547</v>
      </c>
      <c r="G39" s="21">
        <f>F39/E39</f>
        <v>4.9165181537742519E-2</v>
      </c>
      <c r="H39">
        <f t="shared" si="1"/>
        <v>14</v>
      </c>
    </row>
    <row r="40" spans="1:8" x14ac:dyDescent="0.25">
      <c r="A40">
        <v>26335379</v>
      </c>
      <c r="B40" t="s">
        <v>44</v>
      </c>
      <c r="C40">
        <v>636</v>
      </c>
      <c r="D40" t="s">
        <v>14</v>
      </c>
      <c r="E40" s="20">
        <v>23818049</v>
      </c>
      <c r="F40" s="20">
        <v>-15709721</v>
      </c>
      <c r="G40" s="21">
        <f>F40/E40</f>
        <v>-0.65957211692695739</v>
      </c>
      <c r="H40">
        <f t="shared" si="1"/>
        <v>15</v>
      </c>
    </row>
    <row r="41" spans="1:8" x14ac:dyDescent="0.25">
      <c r="A41">
        <v>10851667</v>
      </c>
      <c r="B41" t="s">
        <v>45</v>
      </c>
      <c r="C41">
        <v>415</v>
      </c>
      <c r="D41" t="s">
        <v>13</v>
      </c>
      <c r="E41" s="20">
        <v>23263095</v>
      </c>
      <c r="F41" s="20">
        <v>2459088</v>
      </c>
      <c r="G41" s="21">
        <f>F41/E41</f>
        <v>0.10570768850834336</v>
      </c>
      <c r="H41">
        <f t="shared" si="1"/>
        <v>16</v>
      </c>
    </row>
    <row r="42" spans="1:8" x14ac:dyDescent="0.25">
      <c r="A42">
        <v>17119198</v>
      </c>
      <c r="B42" t="s">
        <v>46</v>
      </c>
      <c r="C42">
        <v>0</v>
      </c>
      <c r="D42" t="s">
        <v>8</v>
      </c>
      <c r="E42" s="20">
        <v>22649876</v>
      </c>
      <c r="F42" s="20">
        <v>98669</v>
      </c>
      <c r="G42" s="21">
        <f>F42/E42</f>
        <v>4.3562710895194302E-3</v>
      </c>
      <c r="H42">
        <f t="shared" si="1"/>
        <v>17</v>
      </c>
    </row>
    <row r="43" spans="1:8" x14ac:dyDescent="0.25">
      <c r="A43">
        <v>17801399</v>
      </c>
      <c r="B43" t="s">
        <v>47</v>
      </c>
      <c r="C43">
        <v>1003</v>
      </c>
      <c r="D43" t="s">
        <v>15</v>
      </c>
      <c r="E43" s="20">
        <v>21420323</v>
      </c>
      <c r="F43" s="20">
        <v>171036</v>
      </c>
      <c r="G43" s="21">
        <f>F43/E43</f>
        <v>7.9847535445660648E-3</v>
      </c>
      <c r="H43">
        <f t="shared" si="1"/>
        <v>18</v>
      </c>
    </row>
    <row r="44" spans="1:8" x14ac:dyDescent="0.25">
      <c r="A44">
        <v>13818436</v>
      </c>
      <c r="B44" t="s">
        <v>48</v>
      </c>
      <c r="C44">
        <v>603</v>
      </c>
      <c r="D44" t="s">
        <v>14</v>
      </c>
      <c r="E44" s="20">
        <v>19938232</v>
      </c>
      <c r="F44" s="20">
        <v>1914201</v>
      </c>
      <c r="G44" s="21">
        <f>F44/E44</f>
        <v>9.6006556649556485E-2</v>
      </c>
      <c r="H44">
        <f t="shared" si="1"/>
        <v>19</v>
      </c>
    </row>
    <row r="45" spans="1:8" x14ac:dyDescent="0.25">
      <c r="A45">
        <v>12755542</v>
      </c>
      <c r="B45" t="s">
        <v>49</v>
      </c>
      <c r="C45">
        <v>715</v>
      </c>
      <c r="D45" t="s">
        <v>14</v>
      </c>
      <c r="E45" s="20">
        <v>19334126</v>
      </c>
      <c r="F45" s="20">
        <v>-3243575</v>
      </c>
      <c r="G45" s="21">
        <f>F45/E45</f>
        <v>-0.1677642423557186</v>
      </c>
      <c r="H45">
        <f t="shared" si="1"/>
        <v>20</v>
      </c>
    </row>
    <row r="46" spans="1:8" x14ac:dyDescent="0.25">
      <c r="A46">
        <v>28177518</v>
      </c>
      <c r="B46" t="s">
        <v>50</v>
      </c>
      <c r="C46">
        <v>810</v>
      </c>
      <c r="D46" t="s">
        <v>14</v>
      </c>
      <c r="E46" s="20">
        <v>18325856</v>
      </c>
      <c r="F46" s="20">
        <v>495068</v>
      </c>
      <c r="G46" s="21">
        <f>F46/E46</f>
        <v>2.7014727170179664E-2</v>
      </c>
      <c r="H46">
        <f t="shared" si="1"/>
        <v>21</v>
      </c>
    </row>
    <row r="47" spans="1:8" x14ac:dyDescent="0.25">
      <c r="A47">
        <v>18443671</v>
      </c>
      <c r="B47" t="s">
        <v>51</v>
      </c>
      <c r="C47">
        <v>639</v>
      </c>
      <c r="D47" t="s">
        <v>14</v>
      </c>
      <c r="E47" s="20">
        <v>17145056</v>
      </c>
      <c r="F47" s="20">
        <v>-2593107</v>
      </c>
      <c r="G47" s="21">
        <f>F47/E47</f>
        <v>-0.1512451752855167</v>
      </c>
      <c r="H47">
        <f t="shared" si="1"/>
        <v>22</v>
      </c>
    </row>
    <row r="48" spans="1:8" x14ac:dyDescent="0.25">
      <c r="A48">
        <v>14049349</v>
      </c>
      <c r="B48" t="s">
        <v>52</v>
      </c>
      <c r="C48">
        <v>386</v>
      </c>
      <c r="D48" t="s">
        <v>13</v>
      </c>
      <c r="E48" s="20">
        <v>17029921</v>
      </c>
      <c r="F48" s="20">
        <v>27373</v>
      </c>
      <c r="G48" s="21">
        <f>F48/E48</f>
        <v>1.6073474445360023E-3</v>
      </c>
      <c r="H48">
        <f t="shared" si="1"/>
        <v>23</v>
      </c>
    </row>
    <row r="49" spans="1:8" x14ac:dyDescent="0.25">
      <c r="A49">
        <v>8677950</v>
      </c>
      <c r="B49" t="s">
        <v>53</v>
      </c>
      <c r="C49">
        <v>0</v>
      </c>
      <c r="D49" t="s">
        <v>8</v>
      </c>
      <c r="E49" s="20">
        <v>16840525</v>
      </c>
      <c r="F49" s="20">
        <v>1832348</v>
      </c>
      <c r="G49" s="21">
        <f>F49/E49</f>
        <v>0.10880587155091662</v>
      </c>
      <c r="H49">
        <f t="shared" si="1"/>
        <v>24</v>
      </c>
    </row>
    <row r="50" spans="1:8" x14ac:dyDescent="0.25">
      <c r="A50">
        <v>27392283</v>
      </c>
      <c r="B50" t="s">
        <v>54</v>
      </c>
      <c r="C50">
        <v>1599</v>
      </c>
      <c r="D50" t="s">
        <v>15</v>
      </c>
      <c r="E50" s="20">
        <v>16366065</v>
      </c>
      <c r="F50" s="20">
        <v>-12504217</v>
      </c>
      <c r="G50" s="21">
        <f>F50/E50</f>
        <v>-0.76403319918379886</v>
      </c>
      <c r="H50">
        <f t="shared" si="1"/>
        <v>25</v>
      </c>
    </row>
    <row r="51" spans="1:8" x14ac:dyDescent="0.25">
      <c r="A51">
        <v>25612587</v>
      </c>
      <c r="B51" t="s">
        <v>55</v>
      </c>
      <c r="C51">
        <v>650</v>
      </c>
      <c r="D51" t="s">
        <v>14</v>
      </c>
      <c r="E51" s="20">
        <v>15763861</v>
      </c>
      <c r="F51" s="20">
        <v>1388076</v>
      </c>
      <c r="G51" s="21">
        <f>F51/E51</f>
        <v>8.8054316134860616E-2</v>
      </c>
      <c r="H51">
        <f t="shared" si="1"/>
        <v>26</v>
      </c>
    </row>
    <row r="52" spans="1:8" x14ac:dyDescent="0.25">
      <c r="A52">
        <v>9394294</v>
      </c>
      <c r="B52" t="s">
        <v>56</v>
      </c>
      <c r="C52">
        <v>500</v>
      </c>
      <c r="D52" t="s">
        <v>13</v>
      </c>
      <c r="E52" s="20">
        <v>15736267</v>
      </c>
      <c r="F52" s="20">
        <v>33693</v>
      </c>
      <c r="G52" s="21">
        <f>F52/E52</f>
        <v>2.1411050028574121E-3</v>
      </c>
      <c r="H52">
        <f t="shared" si="1"/>
        <v>27</v>
      </c>
    </row>
    <row r="53" spans="1:8" x14ac:dyDescent="0.25">
      <c r="A53">
        <v>32455493</v>
      </c>
      <c r="B53" t="s">
        <v>57</v>
      </c>
      <c r="C53">
        <v>672</v>
      </c>
      <c r="D53" t="s">
        <v>14</v>
      </c>
      <c r="E53" s="20">
        <v>14951125</v>
      </c>
      <c r="F53" s="20">
        <v>-2542682</v>
      </c>
      <c r="G53" s="21">
        <f>F53/E53</f>
        <v>-0.17006626591644441</v>
      </c>
      <c r="H53">
        <f t="shared" si="1"/>
        <v>28</v>
      </c>
    </row>
    <row r="54" spans="1:8" x14ac:dyDescent="0.25">
      <c r="A54">
        <v>28224660</v>
      </c>
      <c r="B54" t="s">
        <v>58</v>
      </c>
      <c r="C54">
        <v>417</v>
      </c>
      <c r="D54" t="s">
        <v>13</v>
      </c>
      <c r="E54" s="20">
        <v>14902503</v>
      </c>
      <c r="F54" s="20">
        <v>-480868</v>
      </c>
      <c r="G54" s="21">
        <f>F54/E54</f>
        <v>-3.2267599610615746E-2</v>
      </c>
      <c r="H54">
        <f t="shared" si="1"/>
        <v>29</v>
      </c>
    </row>
    <row r="55" spans="1:8" x14ac:dyDescent="0.25">
      <c r="A55">
        <v>12327210</v>
      </c>
      <c r="B55" t="s">
        <v>59</v>
      </c>
      <c r="C55">
        <v>143</v>
      </c>
      <c r="D55" t="s">
        <v>12</v>
      </c>
      <c r="E55" s="20">
        <v>14512192</v>
      </c>
      <c r="F55" s="20">
        <v>192434</v>
      </c>
      <c r="G55" s="21">
        <f>F55/E55</f>
        <v>1.3260160835799307E-2</v>
      </c>
      <c r="H55">
        <f t="shared" si="1"/>
        <v>30</v>
      </c>
    </row>
    <row r="56" spans="1:8" x14ac:dyDescent="0.25">
      <c r="A56">
        <v>26879567</v>
      </c>
      <c r="B56" t="s">
        <v>60</v>
      </c>
      <c r="C56">
        <v>677</v>
      </c>
      <c r="D56" t="s">
        <v>14</v>
      </c>
      <c r="E56" s="20">
        <v>14325905</v>
      </c>
      <c r="F56" s="20">
        <v>-7562208</v>
      </c>
      <c r="G56" s="21">
        <f>F56/E56</f>
        <v>-0.52786947840293508</v>
      </c>
      <c r="H56">
        <f t="shared" si="1"/>
        <v>31</v>
      </c>
    </row>
    <row r="57" spans="1:8" x14ac:dyDescent="0.25">
      <c r="A57">
        <v>10818946</v>
      </c>
      <c r="B57" t="s">
        <v>61</v>
      </c>
      <c r="C57">
        <v>472</v>
      </c>
      <c r="D57" t="s">
        <v>13</v>
      </c>
      <c r="E57" s="20">
        <v>14051078</v>
      </c>
      <c r="F57" s="20">
        <v>2825352</v>
      </c>
      <c r="G57" s="21">
        <f>F57/E57</f>
        <v>0.20107724119103174</v>
      </c>
      <c r="H57">
        <f t="shared" si="1"/>
        <v>32</v>
      </c>
    </row>
    <row r="58" spans="1:8" x14ac:dyDescent="0.25">
      <c r="A58">
        <v>8507824</v>
      </c>
      <c r="B58" t="s">
        <v>62</v>
      </c>
      <c r="C58">
        <v>333</v>
      </c>
      <c r="D58" t="s">
        <v>13</v>
      </c>
      <c r="E58" s="20">
        <v>14016543</v>
      </c>
      <c r="F58" s="20">
        <v>2921052</v>
      </c>
      <c r="G58" s="21">
        <f>F58/E58</f>
        <v>0.20840031668293674</v>
      </c>
      <c r="H58">
        <f t="shared" si="1"/>
        <v>33</v>
      </c>
    </row>
    <row r="59" spans="1:8" x14ac:dyDescent="0.25">
      <c r="A59">
        <v>14309635</v>
      </c>
      <c r="B59" t="s">
        <v>63</v>
      </c>
      <c r="C59">
        <v>350</v>
      </c>
      <c r="D59" t="s">
        <v>13</v>
      </c>
      <c r="E59" s="20">
        <v>13604019</v>
      </c>
      <c r="F59" s="20">
        <v>36638</v>
      </c>
      <c r="G59" s="21">
        <f>F59/E59</f>
        <v>2.693174715501353E-3</v>
      </c>
      <c r="H59">
        <f t="shared" si="1"/>
        <v>34</v>
      </c>
    </row>
    <row r="60" spans="1:8" x14ac:dyDescent="0.25">
      <c r="A60">
        <v>2601643</v>
      </c>
      <c r="B60" t="s">
        <v>64</v>
      </c>
      <c r="C60">
        <v>398</v>
      </c>
      <c r="D60" t="s">
        <v>13</v>
      </c>
      <c r="E60" s="20">
        <v>13459281</v>
      </c>
      <c r="F60" s="20">
        <v>2324510</v>
      </c>
      <c r="G60" s="21">
        <f>F60/E60</f>
        <v>0.1727068481592739</v>
      </c>
      <c r="H60">
        <f t="shared" si="1"/>
        <v>35</v>
      </c>
    </row>
    <row r="61" spans="1:8" x14ac:dyDescent="0.25">
      <c r="A61">
        <v>29869169</v>
      </c>
      <c r="B61" t="s">
        <v>65</v>
      </c>
      <c r="C61">
        <v>349</v>
      </c>
      <c r="D61" t="s">
        <v>13</v>
      </c>
      <c r="E61" s="20">
        <v>13119835</v>
      </c>
      <c r="F61" s="20">
        <v>-71897</v>
      </c>
      <c r="G61" s="21">
        <f>F61/E61</f>
        <v>-5.4800231862672053E-3</v>
      </c>
      <c r="H61">
        <f t="shared" si="1"/>
        <v>36</v>
      </c>
    </row>
    <row r="62" spans="1:8" x14ac:dyDescent="0.25">
      <c r="A62">
        <v>21922348</v>
      </c>
      <c r="B62" t="s">
        <v>66</v>
      </c>
      <c r="C62">
        <v>621</v>
      </c>
      <c r="D62" t="s">
        <v>14</v>
      </c>
      <c r="E62" s="20">
        <v>12673061</v>
      </c>
      <c r="F62" s="20">
        <v>80438</v>
      </c>
      <c r="G62" s="21">
        <f>F62/E62</f>
        <v>6.3471642723095861E-3</v>
      </c>
      <c r="H62">
        <f t="shared" si="1"/>
        <v>37</v>
      </c>
    </row>
    <row r="63" spans="1:8" x14ac:dyDescent="0.25">
      <c r="A63">
        <v>10294736</v>
      </c>
      <c r="B63" t="s">
        <v>67</v>
      </c>
      <c r="C63">
        <v>521</v>
      </c>
      <c r="D63" t="s">
        <v>14</v>
      </c>
      <c r="E63" s="20">
        <v>11894324</v>
      </c>
      <c r="F63" s="20">
        <v>178399</v>
      </c>
      <c r="G63" s="21">
        <f>F63/E63</f>
        <v>1.4998666590888225E-2</v>
      </c>
      <c r="H63">
        <f t="shared" si="1"/>
        <v>38</v>
      </c>
    </row>
    <row r="64" spans="1:8" x14ac:dyDescent="0.25">
      <c r="A64">
        <v>25482240</v>
      </c>
      <c r="B64" t="s">
        <v>68</v>
      </c>
      <c r="C64">
        <v>439</v>
      </c>
      <c r="D64" t="s">
        <v>13</v>
      </c>
      <c r="E64" s="20">
        <v>11685960</v>
      </c>
      <c r="F64" s="20">
        <v>-1471857</v>
      </c>
      <c r="G64" s="21">
        <f>F64/E64</f>
        <v>-0.12595088465132517</v>
      </c>
      <c r="H64">
        <f t="shared" si="1"/>
        <v>39</v>
      </c>
    </row>
    <row r="65" spans="1:8" x14ac:dyDescent="0.25">
      <c r="A65">
        <v>18273860</v>
      </c>
      <c r="B65" t="s">
        <v>69</v>
      </c>
      <c r="C65">
        <v>452</v>
      </c>
      <c r="D65" t="s">
        <v>13</v>
      </c>
      <c r="E65" s="20">
        <v>11572541</v>
      </c>
      <c r="F65" s="20">
        <v>550765</v>
      </c>
      <c r="G65" s="21">
        <f>F65/E65</f>
        <v>4.7592399975078942E-2</v>
      </c>
      <c r="H65">
        <f t="shared" si="1"/>
        <v>40</v>
      </c>
    </row>
    <row r="66" spans="1:8" x14ac:dyDescent="0.25">
      <c r="A66">
        <v>22960722</v>
      </c>
      <c r="B66" t="s">
        <v>70</v>
      </c>
      <c r="C66">
        <v>376</v>
      </c>
      <c r="D66" t="s">
        <v>13</v>
      </c>
      <c r="E66" s="20">
        <v>11504832</v>
      </c>
      <c r="F66" s="20">
        <v>2623631</v>
      </c>
      <c r="G66" s="21">
        <f>F66/E66</f>
        <v>0.22804600710379777</v>
      </c>
      <c r="H66">
        <f>H65+1</f>
        <v>41</v>
      </c>
    </row>
    <row r="67" spans="1:8" x14ac:dyDescent="0.25">
      <c r="A67">
        <v>11792771</v>
      </c>
      <c r="B67" t="s">
        <v>71</v>
      </c>
      <c r="C67">
        <v>386</v>
      </c>
      <c r="D67" t="s">
        <v>13</v>
      </c>
      <c r="E67" s="20">
        <v>11343905</v>
      </c>
      <c r="F67" s="20">
        <v>925383</v>
      </c>
      <c r="G67" s="21">
        <f>F67/E67</f>
        <v>8.1575348171551154E-2</v>
      </c>
      <c r="H67">
        <f t="shared" si="1"/>
        <v>42</v>
      </c>
    </row>
    <row r="68" spans="1:8" x14ac:dyDescent="0.25">
      <c r="A68">
        <v>10538121</v>
      </c>
      <c r="B68" t="s">
        <v>72</v>
      </c>
      <c r="C68">
        <v>536</v>
      </c>
      <c r="D68" t="s">
        <v>14</v>
      </c>
      <c r="E68" s="20">
        <v>11285601</v>
      </c>
      <c r="F68" s="20">
        <v>210256</v>
      </c>
      <c r="G68" s="21">
        <f>F68/E68</f>
        <v>1.8630465493153621E-2</v>
      </c>
      <c r="H68">
        <f t="shared" si="1"/>
        <v>43</v>
      </c>
    </row>
    <row r="69" spans="1:8" x14ac:dyDescent="0.25">
      <c r="A69">
        <v>31003163</v>
      </c>
      <c r="B69" t="s">
        <v>73</v>
      </c>
      <c r="C69">
        <v>360</v>
      </c>
      <c r="D69" t="s">
        <v>13</v>
      </c>
      <c r="E69" s="20">
        <v>10685774</v>
      </c>
      <c r="F69" s="20">
        <v>960107</v>
      </c>
      <c r="G69" s="21">
        <f>F69/E69</f>
        <v>8.9849083463677967E-2</v>
      </c>
      <c r="H69">
        <f t="shared" si="1"/>
        <v>44</v>
      </c>
    </row>
    <row r="70" spans="1:8" x14ac:dyDescent="0.25">
      <c r="A70">
        <v>14249169</v>
      </c>
      <c r="B70" t="s">
        <v>74</v>
      </c>
      <c r="C70">
        <v>402</v>
      </c>
      <c r="D70" t="s">
        <v>13</v>
      </c>
      <c r="E70" s="20">
        <v>10617551</v>
      </c>
      <c r="F70" s="20">
        <v>379361</v>
      </c>
      <c r="G70" s="21">
        <f>F70/E70</f>
        <v>3.5729614107810739E-2</v>
      </c>
      <c r="H70">
        <f t="shared" si="1"/>
        <v>45</v>
      </c>
    </row>
    <row r="71" spans="1:8" x14ac:dyDescent="0.25">
      <c r="A71">
        <v>17604338</v>
      </c>
      <c r="B71" t="s">
        <v>75</v>
      </c>
      <c r="C71">
        <v>0</v>
      </c>
      <c r="D71" t="s">
        <v>8</v>
      </c>
      <c r="E71" s="20">
        <v>10067562</v>
      </c>
      <c r="F71" s="20">
        <v>423776</v>
      </c>
      <c r="G71" s="21">
        <f>F71/E71</f>
        <v>4.2093209855573771E-2</v>
      </c>
      <c r="H71">
        <f t="shared" si="1"/>
        <v>46</v>
      </c>
    </row>
    <row r="72" spans="1:8" x14ac:dyDescent="0.25">
      <c r="A72">
        <v>16879454</v>
      </c>
      <c r="B72" t="s">
        <v>76</v>
      </c>
      <c r="C72">
        <v>584</v>
      </c>
      <c r="D72" t="s">
        <v>14</v>
      </c>
      <c r="E72" s="20">
        <v>9982565</v>
      </c>
      <c r="F72" s="20">
        <v>-2466263</v>
      </c>
      <c r="G72" s="21">
        <f>F72/E72</f>
        <v>-0.24705704395613753</v>
      </c>
      <c r="H72">
        <f t="shared" si="1"/>
        <v>47</v>
      </c>
    </row>
    <row r="73" spans="1:8" x14ac:dyDescent="0.25">
      <c r="A73">
        <v>10946619</v>
      </c>
      <c r="B73" t="s">
        <v>77</v>
      </c>
      <c r="C73">
        <v>475</v>
      </c>
      <c r="D73" t="s">
        <v>13</v>
      </c>
      <c r="E73" s="20">
        <v>9959474</v>
      </c>
      <c r="F73" s="20">
        <v>184158</v>
      </c>
      <c r="G73" s="21">
        <f>F73/E73</f>
        <v>1.8490735554909828E-2</v>
      </c>
      <c r="H73">
        <f t="shared" si="1"/>
        <v>48</v>
      </c>
    </row>
    <row r="74" spans="1:8" x14ac:dyDescent="0.25">
      <c r="A74">
        <v>29801201</v>
      </c>
      <c r="B74" t="s">
        <v>78</v>
      </c>
      <c r="C74">
        <v>0</v>
      </c>
      <c r="D74" t="s">
        <v>8</v>
      </c>
      <c r="E74" s="20">
        <v>9881195</v>
      </c>
      <c r="F74" s="20">
        <v>2234216</v>
      </c>
      <c r="G74" s="21">
        <f>F74/E74</f>
        <v>0.22610787460423562</v>
      </c>
      <c r="H74">
        <f t="shared" si="1"/>
        <v>49</v>
      </c>
    </row>
    <row r="75" spans="1:8" x14ac:dyDescent="0.25">
      <c r="A75">
        <v>15554640</v>
      </c>
      <c r="B75" t="s">
        <v>79</v>
      </c>
      <c r="C75">
        <v>0</v>
      </c>
      <c r="D75" t="s">
        <v>8</v>
      </c>
      <c r="E75" s="20">
        <v>9785862</v>
      </c>
      <c r="F75" s="20">
        <v>251583</v>
      </c>
      <c r="G75" s="21">
        <f>F75/E75</f>
        <v>2.5708823606954603E-2</v>
      </c>
      <c r="H75">
        <f t="shared" si="1"/>
        <v>50</v>
      </c>
    </row>
  </sheetData>
  <autoFilter ref="A19:H75">
    <sortState ref="A19:I1575">
      <sortCondition descending="1" ref="E18:E1575"/>
    </sortState>
  </autoFilter>
  <hyperlinks>
    <hyperlink ref="A5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 50 2015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iordache constantin</dc:creator>
  <cp:lastModifiedBy>iordache constantin</cp:lastModifiedBy>
  <dcterms:created xsi:type="dcterms:W3CDTF">2016-06-16T09:57:11Z</dcterms:created>
  <dcterms:modified xsi:type="dcterms:W3CDTF">2016-06-16T09:58:41Z</dcterms:modified>
</cp:coreProperties>
</file>